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turkir\Desktop\"/>
    </mc:Choice>
  </mc:AlternateContent>
  <bookViews>
    <workbookView xWindow="0" yWindow="0" windowWidth="23040" windowHeight="1140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" i="1" l="1"/>
  <c r="E46" i="1"/>
  <c r="C46" i="1"/>
  <c r="D46" i="1" s="1"/>
  <c r="A46" i="1"/>
  <c r="H45" i="1"/>
  <c r="E45" i="1"/>
  <c r="C45" i="1"/>
  <c r="D45" i="1" s="1"/>
  <c r="H44" i="1"/>
  <c r="E44" i="1"/>
  <c r="C44" i="1"/>
  <c r="D44" i="1" s="1"/>
  <c r="H43" i="1"/>
  <c r="E43" i="1"/>
  <c r="C43" i="1"/>
  <c r="D43" i="1" s="1"/>
  <c r="H42" i="1"/>
  <c r="E42" i="1"/>
  <c r="C42" i="1"/>
  <c r="D42" i="1" s="1"/>
  <c r="H41" i="1"/>
  <c r="E41" i="1"/>
  <c r="C41" i="1"/>
  <c r="D41" i="1" s="1"/>
  <c r="H40" i="1"/>
  <c r="E40" i="1"/>
  <c r="C40" i="1"/>
  <c r="D40" i="1" s="1"/>
  <c r="H39" i="1"/>
  <c r="E39" i="1"/>
  <c r="C39" i="1"/>
  <c r="D39" i="1" s="1"/>
  <c r="H38" i="1"/>
  <c r="E38" i="1"/>
  <c r="C38" i="1"/>
  <c r="D38" i="1" s="1"/>
  <c r="H37" i="1"/>
  <c r="E37" i="1"/>
  <c r="C37" i="1"/>
  <c r="D37" i="1" s="1"/>
  <c r="H36" i="1"/>
  <c r="E36" i="1"/>
  <c r="C36" i="1"/>
  <c r="D36" i="1" s="1"/>
  <c r="H35" i="1"/>
  <c r="E35" i="1"/>
  <c r="C35" i="1"/>
  <c r="D35" i="1" s="1"/>
  <c r="H34" i="1"/>
  <c r="E34" i="1"/>
  <c r="C34" i="1"/>
  <c r="D34" i="1" s="1"/>
  <c r="H33" i="1"/>
  <c r="E33" i="1"/>
  <c r="C33" i="1"/>
  <c r="D33" i="1" s="1"/>
  <c r="H32" i="1"/>
  <c r="E32" i="1"/>
  <c r="C32" i="1"/>
  <c r="D32" i="1" s="1"/>
  <c r="H28" i="1" l="1"/>
  <c r="E28" i="1"/>
  <c r="D28" i="1"/>
  <c r="C28" i="1"/>
  <c r="H27" i="1"/>
  <c r="E27" i="1"/>
  <c r="C27" i="1"/>
  <c r="D27" i="1" s="1"/>
  <c r="H26" i="1"/>
  <c r="E26" i="1"/>
  <c r="D26" i="1"/>
  <c r="C26" i="1"/>
  <c r="H25" i="1"/>
  <c r="E25" i="1"/>
  <c r="C25" i="1"/>
  <c r="D25" i="1" s="1"/>
  <c r="H24" i="1"/>
  <c r="E24" i="1"/>
  <c r="D24" i="1"/>
  <c r="C24" i="1"/>
  <c r="H23" i="1"/>
  <c r="E23" i="1"/>
  <c r="C23" i="1"/>
  <c r="D23" i="1" s="1"/>
  <c r="H22" i="1"/>
  <c r="E22" i="1"/>
  <c r="D22" i="1"/>
  <c r="C22" i="1"/>
  <c r="H21" i="1"/>
  <c r="E21" i="1"/>
  <c r="C21" i="1"/>
  <c r="D21" i="1" s="1"/>
  <c r="H20" i="1"/>
  <c r="E20" i="1"/>
  <c r="D20" i="1"/>
  <c r="C20" i="1"/>
  <c r="H19" i="1"/>
  <c r="E19" i="1"/>
  <c r="C19" i="1"/>
  <c r="D19" i="1" s="1"/>
  <c r="H18" i="1"/>
  <c r="E18" i="1"/>
  <c r="D18" i="1"/>
  <c r="C18" i="1"/>
  <c r="H12" i="1" l="1"/>
  <c r="D12" i="1"/>
  <c r="C12" i="1"/>
  <c r="E12" i="1"/>
  <c r="H13" i="1"/>
  <c r="E13" i="1"/>
  <c r="C13" i="1"/>
  <c r="D13" i="1" s="1"/>
  <c r="H10" i="1"/>
  <c r="C10" i="1"/>
  <c r="D10" i="1"/>
  <c r="E10" i="1"/>
  <c r="D3" i="1" l="1"/>
  <c r="D2" i="1"/>
  <c r="H9" i="1" l="1"/>
  <c r="H11" i="1"/>
  <c r="E11" i="1"/>
  <c r="C11" i="1"/>
  <c r="D11" i="1" s="1"/>
  <c r="C9" i="1"/>
  <c r="D9" i="1" s="1"/>
  <c r="E9" i="1"/>
  <c r="H8" i="1" l="1"/>
  <c r="C8" i="1"/>
  <c r="D8" i="1" s="1"/>
  <c r="E8" i="1"/>
  <c r="H3" i="1"/>
  <c r="H4" i="1"/>
  <c r="H5" i="1"/>
  <c r="H6" i="1"/>
  <c r="H7" i="1"/>
  <c r="E3" i="1"/>
  <c r="E4" i="1"/>
  <c r="E5" i="1"/>
  <c r="E6" i="1"/>
  <c r="E7" i="1"/>
  <c r="C6" i="1"/>
  <c r="D6" i="1" s="1"/>
  <c r="C7" i="1"/>
  <c r="D7" i="1" s="1"/>
  <c r="H2" i="1"/>
  <c r="E2" i="1"/>
  <c r="C4" i="1"/>
  <c r="D4" i="1" s="1"/>
  <c r="C5" i="1"/>
  <c r="D5" i="1" s="1"/>
  <c r="C3" i="1"/>
  <c r="M2" i="1"/>
  <c r="C2" i="1" s="1"/>
</calcChain>
</file>

<file path=xl/sharedStrings.xml><?xml version="1.0" encoding="utf-8"?>
<sst xmlns="http://schemas.openxmlformats.org/spreadsheetml/2006/main" count="33" uniqueCount="26">
  <si>
    <t>Time (min)</t>
  </si>
  <si>
    <t>Rcp</t>
  </si>
  <si>
    <t>Percent Finer</t>
  </si>
  <si>
    <t>Rcl</t>
  </si>
  <si>
    <t>L (cm)</t>
  </si>
  <si>
    <t>A</t>
  </si>
  <si>
    <t>D (mm)</t>
  </si>
  <si>
    <t>Hydrometer reading ®</t>
  </si>
  <si>
    <t>a</t>
  </si>
  <si>
    <t>Ws</t>
  </si>
  <si>
    <t>Tempature</t>
  </si>
  <si>
    <t>Ft</t>
  </si>
  <si>
    <t>Fz</t>
  </si>
  <si>
    <t>Time</t>
  </si>
  <si>
    <t>Hydrometer reading, R</t>
  </si>
  <si>
    <t>Percent finer</t>
  </si>
  <si>
    <t>L</t>
  </si>
  <si>
    <t>D</t>
  </si>
  <si>
    <t xml:space="preserve">kolonile </t>
  </si>
  <si>
    <t>Time(Min)</t>
  </si>
  <si>
    <t>Hyydrometer Reading ®</t>
  </si>
  <si>
    <t xml:space="preserve">Percent Finer </t>
  </si>
  <si>
    <t>L(cm)</t>
  </si>
  <si>
    <t>D(mm)</t>
  </si>
  <si>
    <t>red art</t>
  </si>
  <si>
    <t>kalinit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</si>
</sst>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%finer vs. Diameter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boston blue clay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Sheet1!$H$2:$H$12</c:f>
              <c:numCache>
                <c:formatCode>General</c:formatCode>
                <c:ptCount val="11"/>
                <c:pt idx="0">
                  <c:v>2.8703023001275748E-2</c:v>
                </c:pt>
                <c:pt idx="1">
                  <c:v>2.5108865189631954E-2</c:v>
                </c:pt>
                <c:pt idx="2">
                  <c:v>2.2394857784152455E-2</c:v>
                </c:pt>
                <c:pt idx="3">
                  <c:v>1.9648256920144342E-2</c:v>
                </c:pt>
                <c:pt idx="4">
                  <c:v>1.4525253870414796E-2</c:v>
                </c:pt>
                <c:pt idx="5">
                  <c:v>1.1049923076655329E-2</c:v>
                </c:pt>
                <c:pt idx="6">
                  <c:v>8.1875352416544336E-3</c:v>
                </c:pt>
                <c:pt idx="7">
                  <c:v>6.0423946687826781E-3</c:v>
                </c:pt>
                <c:pt idx="8">
                  <c:v>1.5542959428186754E-3</c:v>
                </c:pt>
                <c:pt idx="9">
                  <c:v>1.3495374869085441E-3</c:v>
                </c:pt>
                <c:pt idx="10">
                  <c:v>1.0346133833778932E-3</c:v>
                </c:pt>
              </c:numCache>
            </c:numRef>
          </c:xVal>
          <c:yVal>
            <c:numRef>
              <c:f>Sheet1!$D$2:$D$12</c:f>
              <c:numCache>
                <c:formatCode>General</c:formatCode>
                <c:ptCount val="11"/>
                <c:pt idx="0">
                  <c:v>85.757462686567166</c:v>
                </c:pt>
                <c:pt idx="1">
                  <c:v>83.932835820895519</c:v>
                </c:pt>
                <c:pt idx="2">
                  <c:v>82.108208955223873</c:v>
                </c:pt>
                <c:pt idx="3">
                  <c:v>76.634328358208961</c:v>
                </c:pt>
                <c:pt idx="4">
                  <c:v>67.511194029850742</c:v>
                </c:pt>
                <c:pt idx="5">
                  <c:v>58.388059701492537</c:v>
                </c:pt>
                <c:pt idx="6">
                  <c:v>47.440298507462686</c:v>
                </c:pt>
                <c:pt idx="7">
                  <c:v>36.492537313432834</c:v>
                </c:pt>
                <c:pt idx="8">
                  <c:v>15.509328358208958</c:v>
                </c:pt>
                <c:pt idx="9">
                  <c:v>14.597014925373134</c:v>
                </c:pt>
                <c:pt idx="10">
                  <c:v>12.772388059701493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22B-6246-A412-CCC0849910B9}"/>
            </c:ext>
          </c:extLst>
        </c:ser>
        <c:ser>
          <c:idx val="1"/>
          <c:order val="1"/>
          <c:tx>
            <c:v>kaolinit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Sheet1!$H$18:$H$28</c:f>
              <c:numCache>
                <c:formatCode>General</c:formatCode>
                <c:ptCount val="11"/>
                <c:pt idx="0">
                  <c:v>6.992899098371147E-2</c:v>
                </c:pt>
                <c:pt idx="1">
                  <c:v>4.9447263726115326E-2</c:v>
                </c:pt>
                <c:pt idx="2">
                  <c:v>3.4964495491855735E-2</c:v>
                </c:pt>
                <c:pt idx="3">
                  <c:v>2.4889009170716299E-2</c:v>
                </c:pt>
                <c:pt idx="4">
                  <c:v>1.7680584563299937E-2</c:v>
                </c:pt>
                <c:pt idx="5">
                  <c:v>1.2583828372160833E-2</c:v>
                </c:pt>
                <c:pt idx="6">
                  <c:v>9.3258207681683435E-3</c:v>
                </c:pt>
                <c:pt idx="7">
                  <c:v>6.7379463488514068E-3</c:v>
                </c:pt>
                <c:pt idx="8">
                  <c:v>4.9612916664917009E-3</c:v>
                </c:pt>
                <c:pt idx="9">
                  <c:v>1.1614729320298907E-3</c:v>
                </c:pt>
                <c:pt idx="10">
                  <c:v>1.0452622948546523E-3</c:v>
                </c:pt>
              </c:numCache>
            </c:numRef>
          </c:xVal>
          <c:yVal>
            <c:numRef>
              <c:f>Sheet1!$D$18:$D$28</c:f>
              <c:numCache>
                <c:formatCode>General</c:formatCode>
                <c:ptCount val="11"/>
                <c:pt idx="0">
                  <c:v>74.127508490274778</c:v>
                </c:pt>
                <c:pt idx="1">
                  <c:v>74.127508490274778</c:v>
                </c:pt>
                <c:pt idx="2">
                  <c:v>74.127508490274778</c:v>
                </c:pt>
                <c:pt idx="3">
                  <c:v>73.372645878357517</c:v>
                </c:pt>
                <c:pt idx="4">
                  <c:v>72.617783266440256</c:v>
                </c:pt>
                <c:pt idx="5">
                  <c:v>71.862920654522995</c:v>
                </c:pt>
                <c:pt idx="6">
                  <c:v>69.598332818771226</c:v>
                </c:pt>
                <c:pt idx="7">
                  <c:v>66.578882371102196</c:v>
                </c:pt>
                <c:pt idx="8">
                  <c:v>65.824019759184921</c:v>
                </c:pt>
                <c:pt idx="9">
                  <c:v>52.991355356591541</c:v>
                </c:pt>
                <c:pt idx="10">
                  <c:v>46.952454461253474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C76-47C7-AA9D-F1D8B58FC8D1}"/>
            </c:ext>
          </c:extLst>
        </c:ser>
        <c:ser>
          <c:idx val="2"/>
          <c:order val="2"/>
          <c:tx>
            <c:v>red art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Sheet1!$H$32:$H$46</c:f>
              <c:numCache>
                <c:formatCode>General</c:formatCode>
                <c:ptCount val="15"/>
                <c:pt idx="0">
                  <c:v>7.3172617829349251E-2</c:v>
                </c:pt>
                <c:pt idx="1">
                  <c:v>5.2071470115601697E-2</c:v>
                </c:pt>
                <c:pt idx="2">
                  <c:v>3.7283253613385192E-2</c:v>
                </c:pt>
                <c:pt idx="3">
                  <c:v>2.7164738172859314E-2</c:v>
                </c:pt>
                <c:pt idx="4">
                  <c:v>1.9758865098987846E-2</c:v>
                </c:pt>
                <c:pt idx="5">
                  <c:v>1.4275394040095708E-2</c:v>
                </c:pt>
                <c:pt idx="6">
                  <c:v>1.0749452699246291E-2</c:v>
                </c:pt>
                <c:pt idx="7">
                  <c:v>7.713071156592987E-3</c:v>
                </c:pt>
                <c:pt idx="8">
                  <c:v>6.2000516126883972E-3</c:v>
                </c:pt>
                <c:pt idx="9">
                  <c:v>4.1079171526861805E-3</c:v>
                </c:pt>
                <c:pt idx="10">
                  <c:v>2.9740654694654367E-3</c:v>
                </c:pt>
                <c:pt idx="11">
                  <c:v>2.1308483248071255E-3</c:v>
                </c:pt>
                <c:pt idx="12">
                  <c:v>1.3634912296503169E-3</c:v>
                </c:pt>
                <c:pt idx="13">
                  <c:v>1.1898665891603144E-3</c:v>
                </c:pt>
                <c:pt idx="14">
                  <c:v>9.1307620494040294E-4</c:v>
                </c:pt>
              </c:numCache>
            </c:numRef>
          </c:xVal>
          <c:yVal>
            <c:numRef>
              <c:f>Sheet1!$D$32:$D$46</c:f>
              <c:numCache>
                <c:formatCode>General</c:formatCode>
                <c:ptCount val="15"/>
                <c:pt idx="0">
                  <c:v>80.130252100840309</c:v>
                </c:pt>
                <c:pt idx="1">
                  <c:v>79.102941176470566</c:v>
                </c:pt>
                <c:pt idx="2">
                  <c:v>76.021008403361321</c:v>
                </c:pt>
                <c:pt idx="3">
                  <c:v>69.857142857142833</c:v>
                </c:pt>
                <c:pt idx="4">
                  <c:v>63.693277310924344</c:v>
                </c:pt>
                <c:pt idx="5">
                  <c:v>58.556722689075613</c:v>
                </c:pt>
                <c:pt idx="6">
                  <c:v>51.365546218487381</c:v>
                </c:pt>
                <c:pt idx="7">
                  <c:v>47.256302521008386</c:v>
                </c:pt>
                <c:pt idx="8">
                  <c:v>36.983193277310924</c:v>
                </c:pt>
                <c:pt idx="9">
                  <c:v>28.764705882352942</c:v>
                </c:pt>
                <c:pt idx="10">
                  <c:v>22.60084033613445</c:v>
                </c:pt>
                <c:pt idx="11">
                  <c:v>18.491596638655462</c:v>
                </c:pt>
                <c:pt idx="12">
                  <c:v>14.382352941176471</c:v>
                </c:pt>
                <c:pt idx="13">
                  <c:v>12.327731092436975</c:v>
                </c:pt>
                <c:pt idx="14">
                  <c:v>6.1638655462184877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C76-47C7-AA9D-F1D8B58FC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1534304"/>
        <c:axId val="1340921552"/>
      </c:scatterChart>
      <c:valAx>
        <c:axId val="1401534304"/>
        <c:scaling>
          <c:logBase val="10"/>
          <c:orientation val="minMax"/>
          <c:max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Grain</a:t>
                </a:r>
                <a:r>
                  <a:rPr lang="en-US" baseline="0"/>
                  <a:t> Size, D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0921552"/>
        <c:crosses val="autoZero"/>
        <c:crossBetween val="midCat"/>
      </c:valAx>
      <c:valAx>
        <c:axId val="134092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%Finer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15343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4</xdr:row>
      <xdr:rowOff>86360</xdr:rowOff>
    </xdr:from>
    <xdr:to>
      <xdr:col>15</xdr:col>
      <xdr:colOff>350520</xdr:colOff>
      <xdr:row>17</xdr:row>
      <xdr:rowOff>182880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86B45B43-4E5E-8F49-823D-8A840FAA8A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B1" workbookViewId="0">
      <selection activeCell="K32" sqref="K32"/>
    </sheetView>
  </sheetViews>
  <sheetFormatPr defaultColWidth="11.19921875" defaultRowHeight="15.6" x14ac:dyDescent="0.3"/>
  <cols>
    <col min="2" max="2" width="20.19921875" customWidth="1"/>
    <col min="4" max="4" width="13.296875" customWidth="1"/>
  </cols>
  <sheetData>
    <row r="1" spans="1:14" x14ac:dyDescent="0.3">
      <c r="A1" t="s">
        <v>0</v>
      </c>
      <c r="B1" t="s">
        <v>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">
      <c r="A2">
        <v>1.7</v>
      </c>
      <c r="B2">
        <v>51</v>
      </c>
      <c r="C2">
        <f>B2+M2-N2</f>
        <v>47</v>
      </c>
      <c r="D2">
        <f>((C2*0.978)/53.6)*100</f>
        <v>85.757462686567166</v>
      </c>
      <c r="E2">
        <f>B2+1</f>
        <v>52</v>
      </c>
      <c r="F2">
        <v>7.8</v>
      </c>
      <c r="G2">
        <v>1.34E-2</v>
      </c>
      <c r="H2">
        <f>G2*SQRT(F2/A2)</f>
        <v>2.8703023001275748E-2</v>
      </c>
      <c r="J2">
        <v>0.97799999999999998</v>
      </c>
      <c r="K2">
        <v>53.6</v>
      </c>
      <c r="L2">
        <v>19.399999999999999</v>
      </c>
      <c r="M2">
        <f>-4.85+(0.25*L2)</f>
        <v>0</v>
      </c>
      <c r="N2">
        <v>4</v>
      </c>
    </row>
    <row r="3" spans="1:14" x14ac:dyDescent="0.3">
      <c r="A3">
        <v>2.25</v>
      </c>
      <c r="B3">
        <v>50</v>
      </c>
      <c r="C3">
        <f>B3+M3-4</f>
        <v>46</v>
      </c>
      <c r="D3">
        <f t="shared" ref="D3:D10" si="0">((C3*0.978)/53.6)*100</f>
        <v>83.932835820895519</v>
      </c>
      <c r="E3">
        <f t="shared" ref="E3:E10" si="1">B3+1</f>
        <v>51</v>
      </c>
      <c r="F3">
        <v>7.9</v>
      </c>
      <c r="G3">
        <v>1.34E-2</v>
      </c>
      <c r="H3">
        <f t="shared" ref="H3:H10" si="2">G3*SQRT(F3/A3)</f>
        <v>2.5108865189631954E-2</v>
      </c>
    </row>
    <row r="4" spans="1:14" x14ac:dyDescent="0.3">
      <c r="A4">
        <v>2.9</v>
      </c>
      <c r="B4">
        <v>49</v>
      </c>
      <c r="C4">
        <f t="shared" ref="C4:C10" si="3">B4+M4-4</f>
        <v>45</v>
      </c>
      <c r="D4">
        <f t="shared" si="0"/>
        <v>82.108208955223873</v>
      </c>
      <c r="E4">
        <f t="shared" si="1"/>
        <v>50</v>
      </c>
      <c r="F4">
        <v>8.1</v>
      </c>
      <c r="G4">
        <v>1.34E-2</v>
      </c>
      <c r="H4">
        <f t="shared" si="2"/>
        <v>2.2394857784152455E-2</v>
      </c>
    </row>
    <row r="5" spans="1:14" x14ac:dyDescent="0.3">
      <c r="A5">
        <v>4</v>
      </c>
      <c r="B5">
        <v>46</v>
      </c>
      <c r="C5">
        <f t="shared" si="3"/>
        <v>42</v>
      </c>
      <c r="D5">
        <f t="shared" si="0"/>
        <v>76.634328358208961</v>
      </c>
      <c r="E5">
        <f t="shared" si="1"/>
        <v>47</v>
      </c>
      <c r="F5">
        <v>8.6</v>
      </c>
      <c r="G5">
        <v>1.34E-2</v>
      </c>
      <c r="H5">
        <f t="shared" si="2"/>
        <v>1.9648256920144342E-2</v>
      </c>
    </row>
    <row r="6" spans="1:14" x14ac:dyDescent="0.3">
      <c r="A6">
        <v>8</v>
      </c>
      <c r="B6">
        <v>41</v>
      </c>
      <c r="C6">
        <f t="shared" si="3"/>
        <v>37</v>
      </c>
      <c r="D6">
        <f t="shared" si="0"/>
        <v>67.511194029850742</v>
      </c>
      <c r="E6">
        <f t="shared" si="1"/>
        <v>42</v>
      </c>
      <c r="F6">
        <v>9.4</v>
      </c>
      <c r="G6">
        <v>1.34E-2</v>
      </c>
      <c r="H6">
        <f t="shared" si="2"/>
        <v>1.4525253870414796E-2</v>
      </c>
    </row>
    <row r="7" spans="1:14" x14ac:dyDescent="0.3">
      <c r="A7">
        <v>15</v>
      </c>
      <c r="B7">
        <v>36</v>
      </c>
      <c r="C7">
        <f t="shared" si="3"/>
        <v>32</v>
      </c>
      <c r="D7">
        <f t="shared" si="0"/>
        <v>58.388059701492537</v>
      </c>
      <c r="E7">
        <f t="shared" si="1"/>
        <v>37</v>
      </c>
      <c r="F7">
        <v>10.199999999999999</v>
      </c>
      <c r="G7">
        <v>1.34E-2</v>
      </c>
      <c r="H7">
        <f t="shared" si="2"/>
        <v>1.1049923076655329E-2</v>
      </c>
    </row>
    <row r="8" spans="1:14" x14ac:dyDescent="0.3">
      <c r="A8">
        <v>30</v>
      </c>
      <c r="B8">
        <v>30</v>
      </c>
      <c r="C8">
        <f t="shared" si="3"/>
        <v>26</v>
      </c>
      <c r="D8">
        <f t="shared" si="0"/>
        <v>47.440298507462686</v>
      </c>
      <c r="E8">
        <f t="shared" si="1"/>
        <v>31</v>
      </c>
      <c r="F8">
        <v>11.2</v>
      </c>
      <c r="G8">
        <v>1.34E-2</v>
      </c>
      <c r="H8">
        <f t="shared" si="2"/>
        <v>8.1875352416544336E-3</v>
      </c>
    </row>
    <row r="9" spans="1:14" x14ac:dyDescent="0.3">
      <c r="A9">
        <v>60</v>
      </c>
      <c r="B9">
        <v>24</v>
      </c>
      <c r="C9">
        <f t="shared" si="3"/>
        <v>20</v>
      </c>
      <c r="D9">
        <f t="shared" si="0"/>
        <v>36.492537313432834</v>
      </c>
      <c r="E9">
        <f t="shared" si="1"/>
        <v>25</v>
      </c>
      <c r="F9">
        <v>12.2</v>
      </c>
      <c r="G9">
        <v>1.34E-2</v>
      </c>
      <c r="H9">
        <f t="shared" si="2"/>
        <v>6.0423946687826781E-3</v>
      </c>
    </row>
    <row r="10" spans="1:14" x14ac:dyDescent="0.3">
      <c r="A10">
        <v>1048</v>
      </c>
      <c r="B10">
        <v>12.5</v>
      </c>
      <c r="C10">
        <f t="shared" si="3"/>
        <v>8.5</v>
      </c>
      <c r="D10">
        <f t="shared" si="0"/>
        <v>15.509328358208958</v>
      </c>
      <c r="E10">
        <f t="shared" si="1"/>
        <v>13.5</v>
      </c>
      <c r="F10">
        <v>14.1</v>
      </c>
      <c r="G10">
        <v>1.34E-2</v>
      </c>
      <c r="H10">
        <f t="shared" si="2"/>
        <v>1.5542959428186754E-3</v>
      </c>
    </row>
    <row r="11" spans="1:14" x14ac:dyDescent="0.3">
      <c r="A11">
        <v>1400</v>
      </c>
      <c r="B11">
        <v>12</v>
      </c>
      <c r="C11">
        <f>B11+M10-4</f>
        <v>8</v>
      </c>
      <c r="D11">
        <f>((C11*0.978)/53.6)*100</f>
        <v>14.597014925373134</v>
      </c>
      <c r="E11">
        <f>B11+1</f>
        <v>13</v>
      </c>
      <c r="F11">
        <v>14.2</v>
      </c>
      <c r="G11">
        <v>1.34E-2</v>
      </c>
      <c r="H11">
        <f>G11*SQRT(F11/A11)</f>
        <v>1.3495374869085441E-3</v>
      </c>
    </row>
    <row r="12" spans="1:14" x14ac:dyDescent="0.3">
      <c r="A12">
        <v>2382</v>
      </c>
      <c r="B12">
        <v>11</v>
      </c>
      <c r="C12">
        <f>B12+M11-4</f>
        <v>7</v>
      </c>
      <c r="D12">
        <f>((C12*0.978)/53.6)*100</f>
        <v>12.772388059701493</v>
      </c>
      <c r="E12">
        <f>B12+1</f>
        <v>12</v>
      </c>
      <c r="F12">
        <v>14.2</v>
      </c>
      <c r="G12">
        <v>1.34E-2</v>
      </c>
      <c r="H12">
        <f>G12*SQRT(F12/A12)</f>
        <v>1.0346133833778932E-3</v>
      </c>
    </row>
    <row r="13" spans="1:14" x14ac:dyDescent="0.3">
      <c r="A13">
        <v>2580</v>
      </c>
      <c r="B13">
        <v>11</v>
      </c>
      <c r="C13">
        <f>B13+M12-4</f>
        <v>7</v>
      </c>
      <c r="D13">
        <f>((C13*0.978)/53.6)*100</f>
        <v>12.772388059701493</v>
      </c>
      <c r="E13">
        <f>B13+1</f>
        <v>12</v>
      </c>
      <c r="F13">
        <v>14.3</v>
      </c>
      <c r="G13">
        <v>1.34E-2</v>
      </c>
      <c r="H13">
        <f>G13*SQRT(F13/A13)</f>
        <v>9.9761498530982827E-4</v>
      </c>
    </row>
    <row r="16" spans="1:14" x14ac:dyDescent="0.3">
      <c r="A16" t="s">
        <v>18</v>
      </c>
      <c r="B16" t="s">
        <v>25</v>
      </c>
    </row>
    <row r="17" spans="1:8" x14ac:dyDescent="0.3">
      <c r="A17" t="s">
        <v>13</v>
      </c>
      <c r="B17" t="s">
        <v>14</v>
      </c>
      <c r="C17" t="s">
        <v>1</v>
      </c>
      <c r="D17" t="s">
        <v>15</v>
      </c>
      <c r="E17" t="s">
        <v>3</v>
      </c>
      <c r="F17" t="s">
        <v>16</v>
      </c>
      <c r="G17" t="s">
        <v>5</v>
      </c>
      <c r="H17" t="s">
        <v>17</v>
      </c>
    </row>
    <row r="18" spans="1:8" x14ac:dyDescent="0.3">
      <c r="A18">
        <v>0.25</v>
      </c>
      <c r="B18">
        <v>53</v>
      </c>
      <c r="C18">
        <f>B18+1.1-5</f>
        <v>49.1</v>
      </c>
      <c r="D18">
        <f>((0.978*C18)/64.78)*100</f>
        <v>74.127508490274778</v>
      </c>
      <c r="E18">
        <f>B18+1</f>
        <v>54</v>
      </c>
      <c r="F18">
        <v>7.45</v>
      </c>
      <c r="G18">
        <v>1.281E-2</v>
      </c>
      <c r="H18">
        <f>G18*SQRT(F18/A18)</f>
        <v>6.992899098371147E-2</v>
      </c>
    </row>
    <row r="19" spans="1:8" x14ac:dyDescent="0.3">
      <c r="A19">
        <v>0.5</v>
      </c>
      <c r="B19">
        <v>53</v>
      </c>
      <c r="C19">
        <f t="shared" ref="C19:C28" si="4">B19+1.1-5</f>
        <v>49.1</v>
      </c>
      <c r="D19">
        <f t="shared" ref="D19:D28" si="5">((0.978*C19)/64.78)*100</f>
        <v>74.127508490274778</v>
      </c>
      <c r="E19">
        <f t="shared" ref="E19:E28" si="6">B19+1</f>
        <v>54</v>
      </c>
      <c r="F19">
        <v>7.45</v>
      </c>
      <c r="G19">
        <v>1.281E-2</v>
      </c>
      <c r="H19">
        <f t="shared" ref="H19:H28" si="7">G19*SQRT(F19/A19)</f>
        <v>4.9447263726115326E-2</v>
      </c>
    </row>
    <row r="20" spans="1:8" x14ac:dyDescent="0.3">
      <c r="A20">
        <v>1</v>
      </c>
      <c r="B20">
        <v>53</v>
      </c>
      <c r="C20">
        <f t="shared" si="4"/>
        <v>49.1</v>
      </c>
      <c r="D20">
        <f t="shared" si="5"/>
        <v>74.127508490274778</v>
      </c>
      <c r="E20">
        <f t="shared" si="6"/>
        <v>54</v>
      </c>
      <c r="F20">
        <v>7.45</v>
      </c>
      <c r="G20">
        <v>1.281E-2</v>
      </c>
      <c r="H20">
        <f t="shared" si="7"/>
        <v>3.4964495491855735E-2</v>
      </c>
    </row>
    <row r="21" spans="1:8" x14ac:dyDescent="0.3">
      <c r="A21">
        <v>2</v>
      </c>
      <c r="B21">
        <v>52.5</v>
      </c>
      <c r="C21">
        <f t="shared" si="4"/>
        <v>48.6</v>
      </c>
      <c r="D21">
        <f t="shared" si="5"/>
        <v>73.372645878357517</v>
      </c>
      <c r="E21">
        <f t="shared" si="6"/>
        <v>53.5</v>
      </c>
      <c r="F21">
        <v>7.55</v>
      </c>
      <c r="G21">
        <v>1.281E-2</v>
      </c>
      <c r="H21">
        <f t="shared" si="7"/>
        <v>2.4889009170716299E-2</v>
      </c>
    </row>
    <row r="22" spans="1:8" x14ac:dyDescent="0.3">
      <c r="A22">
        <v>4</v>
      </c>
      <c r="B22">
        <v>52</v>
      </c>
      <c r="C22">
        <f t="shared" si="4"/>
        <v>48.1</v>
      </c>
      <c r="D22">
        <f t="shared" si="5"/>
        <v>72.617783266440256</v>
      </c>
      <c r="E22">
        <f t="shared" si="6"/>
        <v>53</v>
      </c>
      <c r="F22">
        <v>7.62</v>
      </c>
      <c r="G22">
        <v>1.281E-2</v>
      </c>
      <c r="H22">
        <f t="shared" si="7"/>
        <v>1.7680584563299937E-2</v>
      </c>
    </row>
    <row r="23" spans="1:8" x14ac:dyDescent="0.3">
      <c r="A23">
        <v>8</v>
      </c>
      <c r="B23">
        <v>51.5</v>
      </c>
      <c r="C23">
        <f t="shared" si="4"/>
        <v>47.6</v>
      </c>
      <c r="D23">
        <f t="shared" si="5"/>
        <v>71.862920654522995</v>
      </c>
      <c r="E23">
        <f t="shared" si="6"/>
        <v>52.5</v>
      </c>
      <c r="F23">
        <v>7.72</v>
      </c>
      <c r="G23">
        <v>1.281E-2</v>
      </c>
      <c r="H23">
        <f t="shared" si="7"/>
        <v>1.2583828372160833E-2</v>
      </c>
    </row>
    <row r="24" spans="1:8" x14ac:dyDescent="0.3">
      <c r="A24">
        <v>15</v>
      </c>
      <c r="B24">
        <v>50</v>
      </c>
      <c r="C24">
        <f t="shared" si="4"/>
        <v>46.1</v>
      </c>
      <c r="D24">
        <f t="shared" si="5"/>
        <v>69.598332818771226</v>
      </c>
      <c r="E24">
        <f t="shared" si="6"/>
        <v>51</v>
      </c>
      <c r="F24">
        <v>7.95</v>
      </c>
      <c r="G24">
        <v>1.281E-2</v>
      </c>
      <c r="H24">
        <f t="shared" si="7"/>
        <v>9.3258207681683435E-3</v>
      </c>
    </row>
    <row r="25" spans="1:8" x14ac:dyDescent="0.3">
      <c r="A25">
        <v>30</v>
      </c>
      <c r="B25">
        <v>48</v>
      </c>
      <c r="C25">
        <f t="shared" si="4"/>
        <v>44.1</v>
      </c>
      <c r="D25">
        <f t="shared" si="5"/>
        <v>66.578882371102196</v>
      </c>
      <c r="E25">
        <f t="shared" si="6"/>
        <v>49</v>
      </c>
      <c r="F25">
        <v>8.3000000000000007</v>
      </c>
      <c r="G25">
        <v>1.281E-2</v>
      </c>
      <c r="H25">
        <f t="shared" si="7"/>
        <v>6.7379463488514068E-3</v>
      </c>
    </row>
    <row r="26" spans="1:8" x14ac:dyDescent="0.3">
      <c r="A26">
        <v>56</v>
      </c>
      <c r="B26">
        <v>47.5</v>
      </c>
      <c r="C26">
        <f t="shared" si="4"/>
        <v>43.6</v>
      </c>
      <c r="D26">
        <f t="shared" si="5"/>
        <v>65.824019759184921</v>
      </c>
      <c r="E26">
        <f t="shared" si="6"/>
        <v>48.5</v>
      </c>
      <c r="F26">
        <v>8.4</v>
      </c>
      <c r="G26">
        <v>1.281E-2</v>
      </c>
      <c r="H26">
        <f t="shared" si="7"/>
        <v>4.9612916664917009E-3</v>
      </c>
    </row>
    <row r="27" spans="1:8" x14ac:dyDescent="0.3">
      <c r="A27">
        <v>1186</v>
      </c>
      <c r="B27">
        <v>39</v>
      </c>
      <c r="C27">
        <f t="shared" si="4"/>
        <v>35.1</v>
      </c>
      <c r="D27">
        <f t="shared" si="5"/>
        <v>52.991355356591541</v>
      </c>
      <c r="E27">
        <f t="shared" si="6"/>
        <v>40</v>
      </c>
      <c r="F27">
        <v>9.75</v>
      </c>
      <c r="G27">
        <v>1.281E-2</v>
      </c>
      <c r="H27">
        <f t="shared" si="7"/>
        <v>1.1614729320298907E-3</v>
      </c>
    </row>
    <row r="28" spans="1:8" x14ac:dyDescent="0.3">
      <c r="A28">
        <v>1562</v>
      </c>
      <c r="B28">
        <v>35</v>
      </c>
      <c r="C28">
        <f t="shared" si="4"/>
        <v>31.1</v>
      </c>
      <c r="D28">
        <f t="shared" si="5"/>
        <v>46.952454461253474</v>
      </c>
      <c r="E28">
        <f t="shared" si="6"/>
        <v>36</v>
      </c>
      <c r="F28">
        <v>10.4</v>
      </c>
      <c r="G28">
        <v>1.281E-2</v>
      </c>
      <c r="H28">
        <f t="shared" si="7"/>
        <v>1.0452622948546523E-3</v>
      </c>
    </row>
    <row r="30" spans="1:8" x14ac:dyDescent="0.3">
      <c r="A30" t="s">
        <v>24</v>
      </c>
      <c r="B30" t="s">
        <v>24</v>
      </c>
    </row>
    <row r="31" spans="1:8" x14ac:dyDescent="0.3">
      <c r="A31" t="s">
        <v>19</v>
      </c>
      <c r="B31" t="s">
        <v>20</v>
      </c>
      <c r="C31" t="s">
        <v>1</v>
      </c>
      <c r="D31" t="s">
        <v>21</v>
      </c>
      <c r="E31" s="1" t="s">
        <v>3</v>
      </c>
      <c r="F31" s="1" t="s">
        <v>22</v>
      </c>
      <c r="G31" s="1" t="s">
        <v>5</v>
      </c>
      <c r="H31" t="s">
        <v>23</v>
      </c>
    </row>
    <row r="32" spans="1:8" x14ac:dyDescent="0.3">
      <c r="A32" s="1">
        <v>0.25</v>
      </c>
      <c r="B32" s="1">
        <v>52</v>
      </c>
      <c r="C32" s="1">
        <f>B32+$C$28-$C$25</f>
        <v>38.999999999999993</v>
      </c>
      <c r="D32" s="1">
        <f>((0.978*C32)/($C$23))*100</f>
        <v>80.130252100840309</v>
      </c>
      <c r="E32" s="1">
        <f>B32+$C$24</f>
        <v>98.1</v>
      </c>
      <c r="F32" s="1">
        <v>7.8</v>
      </c>
      <c r="G32" s="1">
        <v>1.3100000000000001E-2</v>
      </c>
      <c r="H32" s="1">
        <f>(SQRT(F32/A32))*G32</f>
        <v>7.3172617829349251E-2</v>
      </c>
    </row>
    <row r="33" spans="1:8" x14ac:dyDescent="0.3">
      <c r="A33" s="1">
        <v>0.5</v>
      </c>
      <c r="B33" s="1">
        <v>51.5</v>
      </c>
      <c r="C33" s="1">
        <f t="shared" ref="C33:C46" si="8">B33+$C$28-$C$25</f>
        <v>38.499999999999993</v>
      </c>
      <c r="D33" s="1">
        <f t="shared" ref="D33:D46" si="9">((0.978*C33)/($C$23))*100</f>
        <v>79.102941176470566</v>
      </c>
      <c r="E33" s="1">
        <f t="shared" ref="E33:E46" si="10">B33+$C$24</f>
        <v>97.6</v>
      </c>
      <c r="F33" s="1">
        <v>7.9</v>
      </c>
      <c r="G33" s="1">
        <v>1.3100000000000001E-2</v>
      </c>
      <c r="H33" s="1">
        <f t="shared" ref="H33:H46" si="11">(SQRT(F33/A33))*G33</f>
        <v>5.2071470115601697E-2</v>
      </c>
    </row>
    <row r="34" spans="1:8" x14ac:dyDescent="0.3">
      <c r="A34" s="1">
        <v>1</v>
      </c>
      <c r="B34" s="1">
        <v>50</v>
      </c>
      <c r="C34" s="1">
        <f t="shared" si="8"/>
        <v>36.999999999999993</v>
      </c>
      <c r="D34" s="1">
        <f t="shared" si="9"/>
        <v>76.021008403361321</v>
      </c>
      <c r="E34" s="1">
        <f t="shared" si="10"/>
        <v>96.1</v>
      </c>
      <c r="F34" s="1">
        <v>8.1</v>
      </c>
      <c r="G34" s="1">
        <v>1.3100000000000001E-2</v>
      </c>
      <c r="H34" s="1">
        <f t="shared" si="11"/>
        <v>3.7283253613385192E-2</v>
      </c>
    </row>
    <row r="35" spans="1:8" x14ac:dyDescent="0.3">
      <c r="A35" s="1">
        <v>2</v>
      </c>
      <c r="B35" s="1">
        <v>47</v>
      </c>
      <c r="C35" s="1">
        <f t="shared" si="8"/>
        <v>33.999999999999993</v>
      </c>
      <c r="D35" s="1">
        <f t="shared" si="9"/>
        <v>69.857142857142833</v>
      </c>
      <c r="E35" s="1">
        <f t="shared" si="10"/>
        <v>93.1</v>
      </c>
      <c r="F35" s="1">
        <v>8.6</v>
      </c>
      <c r="G35" s="1">
        <v>1.3100000000000001E-2</v>
      </c>
      <c r="H35" s="1">
        <f t="shared" si="11"/>
        <v>2.7164738172859314E-2</v>
      </c>
    </row>
    <row r="36" spans="1:8" x14ac:dyDescent="0.3">
      <c r="A36" s="1">
        <v>4</v>
      </c>
      <c r="B36" s="1">
        <v>44</v>
      </c>
      <c r="C36" s="1">
        <f t="shared" si="8"/>
        <v>30.999999999999993</v>
      </c>
      <c r="D36" s="1">
        <f t="shared" si="9"/>
        <v>63.693277310924344</v>
      </c>
      <c r="E36" s="1">
        <f t="shared" si="10"/>
        <v>90.1</v>
      </c>
      <c r="F36" s="1">
        <v>9.1</v>
      </c>
      <c r="G36" s="1">
        <v>1.3100000000000001E-2</v>
      </c>
      <c r="H36" s="1">
        <f t="shared" si="11"/>
        <v>1.9758865098987846E-2</v>
      </c>
    </row>
    <row r="37" spans="1:8" x14ac:dyDescent="0.3">
      <c r="A37" s="1">
        <v>8</v>
      </c>
      <c r="B37" s="1">
        <v>41.5</v>
      </c>
      <c r="C37" s="1">
        <f t="shared" si="8"/>
        <v>28.499999999999993</v>
      </c>
      <c r="D37" s="1">
        <f t="shared" si="9"/>
        <v>58.556722689075613</v>
      </c>
      <c r="E37" s="1">
        <f t="shared" si="10"/>
        <v>87.6</v>
      </c>
      <c r="F37" s="1">
        <v>9.5</v>
      </c>
      <c r="G37" s="1">
        <v>1.3100000000000001E-2</v>
      </c>
      <c r="H37" s="1">
        <f t="shared" si="11"/>
        <v>1.4275394040095708E-2</v>
      </c>
    </row>
    <row r="38" spans="1:8" x14ac:dyDescent="0.3">
      <c r="A38" s="1">
        <v>15</v>
      </c>
      <c r="B38" s="1">
        <v>38</v>
      </c>
      <c r="C38" s="1">
        <f t="shared" si="8"/>
        <v>24.999999999999993</v>
      </c>
      <c r="D38" s="1">
        <f t="shared" si="9"/>
        <v>51.365546218487381</v>
      </c>
      <c r="E38" s="1">
        <f t="shared" si="10"/>
        <v>84.1</v>
      </c>
      <c r="F38" s="1">
        <v>10.1</v>
      </c>
      <c r="G38" s="1">
        <v>1.3100000000000001E-2</v>
      </c>
      <c r="H38" s="1">
        <f t="shared" si="11"/>
        <v>1.0749452699246291E-2</v>
      </c>
    </row>
    <row r="39" spans="1:8" x14ac:dyDescent="0.3">
      <c r="A39" s="1">
        <v>30</v>
      </c>
      <c r="B39" s="1">
        <v>36</v>
      </c>
      <c r="C39" s="1">
        <f t="shared" si="8"/>
        <v>22.999999999999993</v>
      </c>
      <c r="D39" s="1">
        <f t="shared" si="9"/>
        <v>47.256302521008386</v>
      </c>
      <c r="E39" s="1">
        <f t="shared" si="10"/>
        <v>82.1</v>
      </c>
      <c r="F39" s="1">
        <v>10.4</v>
      </c>
      <c r="G39" s="1">
        <v>1.3100000000000001E-2</v>
      </c>
      <c r="H39" s="1">
        <f t="shared" si="11"/>
        <v>7.713071156592987E-3</v>
      </c>
    </row>
    <row r="40" spans="1:8" x14ac:dyDescent="0.3">
      <c r="A40" s="1">
        <v>50</v>
      </c>
      <c r="B40" s="1">
        <v>31</v>
      </c>
      <c r="C40" s="1">
        <f t="shared" si="8"/>
        <v>18</v>
      </c>
      <c r="D40" s="1">
        <f t="shared" si="9"/>
        <v>36.983193277310924</v>
      </c>
      <c r="E40" s="1">
        <f t="shared" si="10"/>
        <v>77.099999999999994</v>
      </c>
      <c r="F40" s="1">
        <v>11.2</v>
      </c>
      <c r="G40" s="1">
        <v>1.3100000000000001E-2</v>
      </c>
      <c r="H40" s="1">
        <f t="shared" si="11"/>
        <v>6.2000516126883972E-3</v>
      </c>
    </row>
    <row r="41" spans="1:8" x14ac:dyDescent="0.3">
      <c r="A41" s="1">
        <v>120</v>
      </c>
      <c r="B41" s="1">
        <v>27</v>
      </c>
      <c r="C41" s="1">
        <f t="shared" si="8"/>
        <v>14</v>
      </c>
      <c r="D41" s="1">
        <f t="shared" si="9"/>
        <v>28.764705882352942</v>
      </c>
      <c r="E41" s="1">
        <f t="shared" si="10"/>
        <v>73.099999999999994</v>
      </c>
      <c r="F41" s="1">
        <v>11.8</v>
      </c>
      <c r="G41" s="1">
        <v>1.3100000000000001E-2</v>
      </c>
      <c r="H41" s="1">
        <f t="shared" si="11"/>
        <v>4.1079171526861805E-3</v>
      </c>
    </row>
    <row r="42" spans="1:8" x14ac:dyDescent="0.3">
      <c r="A42" s="1">
        <v>240</v>
      </c>
      <c r="B42" s="1">
        <v>24</v>
      </c>
      <c r="C42" s="1">
        <f t="shared" si="8"/>
        <v>11</v>
      </c>
      <c r="D42" s="1">
        <f t="shared" si="9"/>
        <v>22.60084033613445</v>
      </c>
      <c r="E42" s="1">
        <f t="shared" si="10"/>
        <v>70.099999999999994</v>
      </c>
      <c r="F42" s="1">
        <v>12.37</v>
      </c>
      <c r="G42" s="1">
        <v>1.3100000000000001E-2</v>
      </c>
      <c r="H42" s="1">
        <f t="shared" si="11"/>
        <v>2.9740654694654367E-3</v>
      </c>
    </row>
    <row r="43" spans="1:8" x14ac:dyDescent="0.3">
      <c r="A43" s="1">
        <v>480</v>
      </c>
      <c r="B43" s="1">
        <v>22</v>
      </c>
      <c r="C43" s="1">
        <f t="shared" si="8"/>
        <v>9</v>
      </c>
      <c r="D43" s="1">
        <f t="shared" si="9"/>
        <v>18.491596638655462</v>
      </c>
      <c r="E43" s="1">
        <f t="shared" si="10"/>
        <v>68.099999999999994</v>
      </c>
      <c r="F43" s="1">
        <v>12.7</v>
      </c>
      <c r="G43" s="1">
        <v>1.3100000000000001E-2</v>
      </c>
      <c r="H43" s="1">
        <f t="shared" si="11"/>
        <v>2.1308483248071255E-3</v>
      </c>
    </row>
    <row r="44" spans="1:8" x14ac:dyDescent="0.3">
      <c r="A44" s="1">
        <v>1200</v>
      </c>
      <c r="B44" s="1">
        <v>20</v>
      </c>
      <c r="C44" s="1">
        <f t="shared" si="8"/>
        <v>7</v>
      </c>
      <c r="D44" s="1">
        <f t="shared" si="9"/>
        <v>14.382352941176471</v>
      </c>
      <c r="E44" s="1">
        <f t="shared" si="10"/>
        <v>66.099999999999994</v>
      </c>
      <c r="F44" s="1">
        <v>13</v>
      </c>
      <c r="G44" s="1">
        <v>1.3100000000000001E-2</v>
      </c>
      <c r="H44" s="1">
        <f t="shared" si="11"/>
        <v>1.3634912296503169E-3</v>
      </c>
    </row>
    <row r="45" spans="1:8" x14ac:dyDescent="0.3">
      <c r="A45" s="1">
        <v>1600</v>
      </c>
      <c r="B45" s="1">
        <v>19</v>
      </c>
      <c r="C45" s="1">
        <f t="shared" si="8"/>
        <v>6</v>
      </c>
      <c r="D45" s="1">
        <f t="shared" si="9"/>
        <v>12.327731092436975</v>
      </c>
      <c r="E45" s="1">
        <f t="shared" si="10"/>
        <v>65.099999999999994</v>
      </c>
      <c r="F45" s="1">
        <v>13.2</v>
      </c>
      <c r="G45" s="1">
        <v>1.3100000000000001E-2</v>
      </c>
      <c r="H45" s="1">
        <f t="shared" si="11"/>
        <v>1.1898665891603144E-3</v>
      </c>
    </row>
    <row r="46" spans="1:8" x14ac:dyDescent="0.3">
      <c r="A46" s="1">
        <f>47*60</f>
        <v>2820</v>
      </c>
      <c r="B46" s="1">
        <v>16</v>
      </c>
      <c r="C46" s="1">
        <f t="shared" si="8"/>
        <v>3</v>
      </c>
      <c r="D46" s="1">
        <f t="shared" si="9"/>
        <v>6.1638655462184877</v>
      </c>
      <c r="E46" s="1">
        <f t="shared" si="10"/>
        <v>62.1</v>
      </c>
      <c r="F46" s="1">
        <v>13.7</v>
      </c>
      <c r="G46" s="1">
        <v>1.3100000000000001E-2</v>
      </c>
      <c r="H46" s="1">
        <f t="shared" si="11"/>
        <v>9.1307620494040294E-4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Cashel-Cordo, William J.</dc:creator>
  <cp:lastModifiedBy>Windows User</cp:lastModifiedBy>
  <dcterms:created xsi:type="dcterms:W3CDTF">2018-05-23T19:46:23Z</dcterms:created>
  <dcterms:modified xsi:type="dcterms:W3CDTF">2018-06-11T04:07:33Z</dcterms:modified>
</cp:coreProperties>
</file>